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10" activeTab="0"/>
  </bookViews>
  <sheets>
    <sheet name="Volume Dimensions" sheetId="1" r:id="rId1"/>
    <sheet name="Drop-down Boxes" sheetId="2" r:id="rId2"/>
  </sheets>
  <definedNames>
    <definedName name="_xlnm.Print_Area" localSheetId="0">'Volume Dimensions'!$A$1:$L$59</definedName>
  </definedNames>
  <calcPr fullCalcOnLoad="1"/>
</workbook>
</file>

<file path=xl/sharedStrings.xml><?xml version="1.0" encoding="utf-8"?>
<sst xmlns="http://schemas.openxmlformats.org/spreadsheetml/2006/main" count="163" uniqueCount="39">
  <si>
    <t>Application No.:</t>
  </si>
  <si>
    <t>Date:</t>
  </si>
  <si>
    <t>VOLUME SOURCE CALCULATIONS</t>
  </si>
  <si>
    <t>Facility Name:</t>
  </si>
  <si>
    <t>Building Height:</t>
  </si>
  <si>
    <t xml:space="preserve"> </t>
  </si>
  <si>
    <t>ft.</t>
  </si>
  <si>
    <t>m</t>
  </si>
  <si>
    <t xml:space="preserve">Opening Width:       </t>
  </si>
  <si>
    <t>Opening Height:</t>
  </si>
  <si>
    <t>Distance-Edge**:</t>
  </si>
  <si>
    <r>
      <t>BUILDING OPENINGS*</t>
    </r>
    <r>
      <rPr>
        <b/>
        <sz val="10"/>
        <rFont val="Arial"/>
        <family val="2"/>
      </rPr>
      <t xml:space="preserve"> </t>
    </r>
  </si>
  <si>
    <t>OPENING #1</t>
  </si>
  <si>
    <t>OPENING #2</t>
  </si>
  <si>
    <t>OPENING #3</t>
  </si>
  <si>
    <t>OPENING #6</t>
  </si>
  <si>
    <t>Type</t>
  </si>
  <si>
    <t>Initial Lateral Dimension</t>
  </si>
  <si>
    <t>Initial Vertical Dimension</t>
  </si>
  <si>
    <t>Length of Side =</t>
  </si>
  <si>
    <t>Initial Lateral Dimension =</t>
  </si>
  <si>
    <t>Initial Vertical Dimension =</t>
  </si>
  <si>
    <t>The variables in red italics are used as inputs in AERMOD.</t>
  </si>
  <si>
    <t>Type:</t>
  </si>
  <si>
    <t>Options</t>
  </si>
  <si>
    <t>Selection #</t>
  </si>
  <si>
    <t>Selection</t>
  </si>
  <si>
    <t>Initial Lateral Dimension Options</t>
  </si>
  <si>
    <t>Single Volume</t>
  </si>
  <si>
    <t>Adjacent Volumes (Line Source)</t>
  </si>
  <si>
    <t>Initial Vertical Dimension Options</t>
  </si>
  <si>
    <r>
      <t xml:space="preserve">Elevated Source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on or Adjacent to Building</t>
    </r>
  </si>
  <si>
    <t>Elevated Source on or Adjacent to Building (e.g. Doors, Windows)</t>
  </si>
  <si>
    <t>Surface-based Source</t>
  </si>
  <si>
    <t>Release Height above Ground=</t>
  </si>
  <si>
    <t xml:space="preserve">*For the initial vertical dimension of surface-based sources, AERMOD mistakenly divides the release height </t>
  </si>
  <si>
    <t>by 4.3 instead of 2.15.</t>
  </si>
  <si>
    <t>OPENING #4</t>
  </si>
  <si>
    <t>OPENING #5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</si>
</sst>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mm/dd/yy"/>
    <numFmt numFmtId="167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6" fontId="1" fillId="2" borderId="2" xfId="0" applyNumberFormat="1" applyFont="1" applyFill="1" applyBorder="1" applyAlignment="1">
      <alignment horizontal="left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165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tabSelected="1" zoomScaleSheetLayoutView="100" workbookViewId="0" topLeftCell="A1">
      <selection activeCell="H54" sqref="H54:J54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7.8515625" style="0" customWidth="1"/>
    <col min="4" max="4" width="6.140625" style="0" customWidth="1"/>
    <col min="5" max="5" width="9.57421875" style="0" customWidth="1"/>
    <col min="6" max="6" width="4.7109375" style="0" customWidth="1"/>
    <col min="7" max="7" width="3.28125" style="0" customWidth="1"/>
    <col min="8" max="8" width="15.7109375" style="0" customWidth="1"/>
    <col min="9" max="9" width="8.7109375" style="0" customWidth="1"/>
    <col min="10" max="10" width="7.7109375" style="0" customWidth="1"/>
    <col min="11" max="11" width="9.57421875" style="0" customWidth="1"/>
    <col min="12" max="12" width="4.7109375" style="0" customWidth="1"/>
  </cols>
  <sheetData>
    <row r="1" ht="12.75">
      <c r="B1" s="1"/>
    </row>
    <row r="2" ht="15.75">
      <c r="G2" s="7" t="s">
        <v>2</v>
      </c>
    </row>
    <row r="3" ht="12.75">
      <c r="D3" s="42" t="s">
        <v>22</v>
      </c>
    </row>
    <row r="5" spans="2:7" ht="12.75">
      <c r="B5" s="1" t="s">
        <v>3</v>
      </c>
      <c r="C5" s="15"/>
      <c r="D5" s="16"/>
      <c r="E5" s="16"/>
      <c r="F5" s="16"/>
      <c r="G5" s="17"/>
    </row>
    <row r="6" spans="2:7" ht="12.75">
      <c r="B6" s="1" t="s">
        <v>0</v>
      </c>
      <c r="C6" s="15"/>
      <c r="D6" s="16"/>
      <c r="E6" s="16"/>
      <c r="F6" s="16"/>
      <c r="G6" s="17"/>
    </row>
    <row r="7" spans="2:7" ht="12.75">
      <c r="B7" s="1" t="s">
        <v>1</v>
      </c>
      <c r="C7" s="18"/>
      <c r="D7" s="16"/>
      <c r="E7" s="16"/>
      <c r="F7" s="16"/>
      <c r="G7" s="17"/>
    </row>
    <row r="9" ht="12.75">
      <c r="G9" s="9" t="s">
        <v>11</v>
      </c>
    </row>
    <row r="10" ht="12.75">
      <c r="G10" s="9"/>
    </row>
    <row r="11" spans="2:8" ht="12.75">
      <c r="B11" s="23" t="s">
        <v>17</v>
      </c>
      <c r="H11" s="23" t="s">
        <v>18</v>
      </c>
    </row>
    <row r="12" spans="2:8" ht="12.75">
      <c r="B12" s="24"/>
      <c r="H12" s="24"/>
    </row>
    <row r="13" spans="2:8" ht="12.75">
      <c r="B13" s="24"/>
      <c r="H13" s="24"/>
    </row>
    <row r="14" spans="4:11" ht="12.75">
      <c r="D14" s="8" t="s">
        <v>23</v>
      </c>
      <c r="E14" s="27">
        <f>'Drop-down Boxes'!D6</f>
        <v>4.3</v>
      </c>
      <c r="G14" s="9"/>
      <c r="J14" s="8" t="s">
        <v>16</v>
      </c>
      <c r="K14" s="27">
        <f>'Drop-down Boxes'!D13</f>
        <v>2.15</v>
      </c>
    </row>
    <row r="15" spans="2:8" ht="12.75">
      <c r="B15" s="1"/>
      <c r="D15" s="9"/>
      <c r="H15" s="1"/>
    </row>
    <row r="16" spans="2:12" ht="12.75">
      <c r="B16" s="19" t="s">
        <v>12</v>
      </c>
      <c r="C16" s="20"/>
      <c r="D16" s="21"/>
      <c r="E16" s="20"/>
      <c r="F16" s="22"/>
      <c r="H16" s="19" t="s">
        <v>37</v>
      </c>
      <c r="I16" s="20"/>
      <c r="J16" s="21"/>
      <c r="K16" s="20"/>
      <c r="L16" s="22"/>
    </row>
    <row r="17" spans="2:12" ht="12.75">
      <c r="B17" s="23" t="s">
        <v>8</v>
      </c>
      <c r="C17" s="10"/>
      <c r="D17" s="24" t="s">
        <v>6</v>
      </c>
      <c r="E17" s="11">
        <f>C17*0.3048</f>
        <v>0</v>
      </c>
      <c r="F17" s="25" t="s">
        <v>7</v>
      </c>
      <c r="H17" s="23" t="s">
        <v>8</v>
      </c>
      <c r="I17" s="10"/>
      <c r="J17" s="24" t="s">
        <v>6</v>
      </c>
      <c r="K17" s="11">
        <f>I17*0.3048</f>
        <v>0</v>
      </c>
      <c r="L17" s="25" t="s">
        <v>7</v>
      </c>
    </row>
    <row r="18" spans="2:12" ht="12.75">
      <c r="B18" s="23" t="s">
        <v>9</v>
      </c>
      <c r="C18" s="10"/>
      <c r="D18" s="24" t="s">
        <v>6</v>
      </c>
      <c r="E18" s="11">
        <f>C18*0.3048</f>
        <v>0</v>
      </c>
      <c r="F18" s="25" t="s">
        <v>7</v>
      </c>
      <c r="H18" s="23" t="s">
        <v>9</v>
      </c>
      <c r="I18" s="10"/>
      <c r="J18" s="24" t="s">
        <v>6</v>
      </c>
      <c r="K18" s="11">
        <f>I18*0.3048</f>
        <v>0</v>
      </c>
      <c r="L18" s="25" t="s">
        <v>7</v>
      </c>
    </row>
    <row r="19" spans="2:12" ht="12.75">
      <c r="B19" s="39" t="s">
        <v>4</v>
      </c>
      <c r="C19" s="31"/>
      <c r="D19" s="38" t="s">
        <v>6</v>
      </c>
      <c r="E19" s="29">
        <f>C19*0.3048</f>
        <v>0</v>
      </c>
      <c r="F19" s="36" t="s">
        <v>7</v>
      </c>
      <c r="H19" s="39" t="s">
        <v>4</v>
      </c>
      <c r="I19" s="31"/>
      <c r="J19" s="38" t="s">
        <v>6</v>
      </c>
      <c r="K19" s="29">
        <f>I19*0.3048</f>
        <v>0</v>
      </c>
      <c r="L19" s="36" t="s">
        <v>7</v>
      </c>
    </row>
    <row r="20" spans="2:12" ht="12.75">
      <c r="B20" s="23" t="s">
        <v>10</v>
      </c>
      <c r="C20" s="13"/>
      <c r="D20" s="12" t="s">
        <v>6</v>
      </c>
      <c r="E20" s="11">
        <f>C20*0.3048</f>
        <v>0</v>
      </c>
      <c r="F20" s="25" t="s">
        <v>7</v>
      </c>
      <c r="H20" s="23" t="s">
        <v>10</v>
      </c>
      <c r="I20" s="13"/>
      <c r="J20" s="12" t="s">
        <v>6</v>
      </c>
      <c r="K20" s="11">
        <f>I20*0.3048</f>
        <v>0</v>
      </c>
      <c r="L20" s="25" t="s">
        <v>7</v>
      </c>
    </row>
    <row r="21" spans="2:12" ht="12.75">
      <c r="B21" s="23"/>
      <c r="C21" s="33"/>
      <c r="D21" s="12"/>
      <c r="E21" s="34"/>
      <c r="F21" s="25"/>
      <c r="H21" s="23"/>
      <c r="I21" s="33"/>
      <c r="J21" s="12"/>
      <c r="K21" s="34"/>
      <c r="L21" s="25"/>
    </row>
    <row r="22" spans="2:12" ht="12.75">
      <c r="B22" s="59" t="s">
        <v>19</v>
      </c>
      <c r="C22" s="60"/>
      <c r="D22" s="60"/>
      <c r="E22" s="30">
        <f>SQRT(E17*E20)</f>
        <v>0</v>
      </c>
      <c r="F22" s="36" t="s">
        <v>7</v>
      </c>
      <c r="H22" s="59" t="s">
        <v>19</v>
      </c>
      <c r="I22" s="60"/>
      <c r="J22" s="60"/>
      <c r="K22" s="35">
        <f>SQRT(K20*K17)</f>
        <v>0</v>
      </c>
      <c r="L22" s="36" t="s">
        <v>7</v>
      </c>
    </row>
    <row r="23" spans="2:12" ht="12.75">
      <c r="B23" s="28"/>
      <c r="C23" s="24"/>
      <c r="D23" s="24"/>
      <c r="E23" s="32"/>
      <c r="F23" s="25"/>
      <c r="H23" s="28"/>
      <c r="I23" s="24"/>
      <c r="J23" s="24"/>
      <c r="K23" s="32"/>
      <c r="L23" s="25"/>
    </row>
    <row r="24" spans="2:12" ht="12.75">
      <c r="B24" s="56" t="s">
        <v>20</v>
      </c>
      <c r="C24" s="57"/>
      <c r="D24" s="58"/>
      <c r="E24" s="14">
        <f>SQRT(E17*E20)/E14</f>
        <v>0</v>
      </c>
      <c r="F24" s="25" t="s">
        <v>7</v>
      </c>
      <c r="G24" s="3"/>
      <c r="H24" s="56" t="s">
        <v>20</v>
      </c>
      <c r="I24" s="57"/>
      <c r="J24" s="58"/>
      <c r="K24" s="14">
        <f>SQRT(K17*K20)/E14</f>
        <v>0</v>
      </c>
      <c r="L24" s="25" t="s">
        <v>7</v>
      </c>
    </row>
    <row r="25" spans="2:12" ht="12.75">
      <c r="B25" s="23"/>
      <c r="C25" s="24"/>
      <c r="D25" s="24"/>
      <c r="E25" s="26"/>
      <c r="F25" s="25" t="s">
        <v>5</v>
      </c>
      <c r="G25" s="2"/>
      <c r="H25" s="23"/>
      <c r="I25" s="24"/>
      <c r="J25" s="24"/>
      <c r="K25" s="26"/>
      <c r="L25" s="25" t="s">
        <v>5</v>
      </c>
    </row>
    <row r="26" spans="2:12" ht="12.75">
      <c r="B26" s="56" t="s">
        <v>21</v>
      </c>
      <c r="C26" s="57"/>
      <c r="D26" s="58"/>
      <c r="E26" s="14">
        <f>IF('Drop-down Boxes'!$C$13=1,E19/2.15,IF('Drop-down Boxes'!$C$13=2,E28/4.3,E28/2.15))</f>
        <v>0</v>
      </c>
      <c r="F26" s="25" t="s">
        <v>7</v>
      </c>
      <c r="G26" s="2"/>
      <c r="H26" s="56" t="s">
        <v>21</v>
      </c>
      <c r="I26" s="57"/>
      <c r="J26" s="58"/>
      <c r="K26" s="14">
        <f>IF('Drop-down Boxes'!$C$13=1,K19/2.15,IF('Drop-down Boxes'!$C$13=2,K28/4.3,K28/2.15))</f>
        <v>0</v>
      </c>
      <c r="L26" s="25" t="s">
        <v>7</v>
      </c>
    </row>
    <row r="27" spans="2:12" ht="12.75">
      <c r="B27" s="23"/>
      <c r="C27" s="24"/>
      <c r="D27" s="24"/>
      <c r="E27" s="26"/>
      <c r="F27" s="25" t="s">
        <v>5</v>
      </c>
      <c r="G27" s="2"/>
      <c r="H27" s="40"/>
      <c r="I27" s="41"/>
      <c r="J27" s="41"/>
      <c r="K27" s="26"/>
      <c r="L27" s="25" t="s">
        <v>5</v>
      </c>
    </row>
    <row r="28" spans="2:12" ht="12.75">
      <c r="B28" s="61" t="s">
        <v>34</v>
      </c>
      <c r="C28" s="62"/>
      <c r="D28" s="63"/>
      <c r="E28" s="30">
        <f>E18/2</f>
        <v>0</v>
      </c>
      <c r="F28" s="37" t="s">
        <v>7</v>
      </c>
      <c r="G28" s="2"/>
      <c r="H28" s="61" t="s">
        <v>34</v>
      </c>
      <c r="I28" s="62"/>
      <c r="J28" s="63"/>
      <c r="K28" s="30">
        <f>K18/2</f>
        <v>0</v>
      </c>
      <c r="L28" s="37" t="s">
        <v>7</v>
      </c>
    </row>
    <row r="29" spans="5:12" ht="12.75">
      <c r="E29" s="3"/>
      <c r="F29" s="8"/>
      <c r="G29" s="2"/>
      <c r="K29" s="3"/>
      <c r="L29" s="8"/>
    </row>
    <row r="30" spans="6:12" ht="12.75">
      <c r="F30" s="1"/>
      <c r="L30" s="1"/>
    </row>
    <row r="31" spans="2:12" ht="12.75">
      <c r="B31" s="19" t="s">
        <v>13</v>
      </c>
      <c r="C31" s="20"/>
      <c r="D31" s="21"/>
      <c r="E31" s="20"/>
      <c r="F31" s="22"/>
      <c r="H31" s="19" t="s">
        <v>38</v>
      </c>
      <c r="I31" s="20"/>
      <c r="J31" s="21"/>
      <c r="K31" s="20"/>
      <c r="L31" s="22"/>
    </row>
    <row r="32" spans="2:12" ht="12.75">
      <c r="B32" s="23" t="s">
        <v>8</v>
      </c>
      <c r="C32" s="10"/>
      <c r="D32" s="24" t="s">
        <v>6</v>
      </c>
      <c r="E32" s="11">
        <f>C32*0.3048</f>
        <v>0</v>
      </c>
      <c r="F32" s="25" t="s">
        <v>7</v>
      </c>
      <c r="G32" s="4"/>
      <c r="H32" s="23" t="s">
        <v>8</v>
      </c>
      <c r="I32" s="10"/>
      <c r="J32" s="24" t="s">
        <v>6</v>
      </c>
      <c r="K32" s="11">
        <f>I32*0.3048</f>
        <v>0</v>
      </c>
      <c r="L32" s="25" t="s">
        <v>7</v>
      </c>
    </row>
    <row r="33" spans="2:12" ht="12.75">
      <c r="B33" s="23" t="s">
        <v>9</v>
      </c>
      <c r="C33" s="10"/>
      <c r="D33" s="24" t="s">
        <v>6</v>
      </c>
      <c r="E33" s="11">
        <f>C33*0.3048</f>
        <v>0</v>
      </c>
      <c r="F33" s="25" t="s">
        <v>7</v>
      </c>
      <c r="G33" s="6">
        <v>1.52</v>
      </c>
      <c r="H33" s="23" t="s">
        <v>9</v>
      </c>
      <c r="I33" s="10"/>
      <c r="J33" s="24" t="s">
        <v>6</v>
      </c>
      <c r="K33" s="11">
        <f>I33*0.3048</f>
        <v>0</v>
      </c>
      <c r="L33" s="25" t="s">
        <v>7</v>
      </c>
    </row>
    <row r="34" spans="2:12" ht="12.75">
      <c r="B34" s="39" t="s">
        <v>4</v>
      </c>
      <c r="C34" s="31"/>
      <c r="D34" s="38" t="s">
        <v>6</v>
      </c>
      <c r="E34" s="29">
        <f>C34*0.3048</f>
        <v>0</v>
      </c>
      <c r="F34" s="36" t="s">
        <v>7</v>
      </c>
      <c r="G34" s="5">
        <v>2.15</v>
      </c>
      <c r="H34" s="39" t="s">
        <v>4</v>
      </c>
      <c r="I34" s="31"/>
      <c r="J34" s="38" t="s">
        <v>6</v>
      </c>
      <c r="K34" s="29">
        <f>I34*0.3048</f>
        <v>0</v>
      </c>
      <c r="L34" s="36" t="s">
        <v>7</v>
      </c>
    </row>
    <row r="35" spans="2:12" ht="12.75">
      <c r="B35" s="23" t="s">
        <v>10</v>
      </c>
      <c r="C35" s="13"/>
      <c r="D35" s="12" t="s">
        <v>6</v>
      </c>
      <c r="E35" s="11">
        <f>C35*0.3048</f>
        <v>0</v>
      </c>
      <c r="F35" s="25" t="s">
        <v>7</v>
      </c>
      <c r="G35" s="5"/>
      <c r="H35" s="23" t="s">
        <v>10</v>
      </c>
      <c r="I35" s="13"/>
      <c r="J35" s="12" t="s">
        <v>6</v>
      </c>
      <c r="K35" s="11">
        <f>I35*0.3048</f>
        <v>0</v>
      </c>
      <c r="L35" s="25" t="s">
        <v>7</v>
      </c>
    </row>
    <row r="36" spans="2:12" ht="12.75">
      <c r="B36" s="23"/>
      <c r="C36" s="33"/>
      <c r="D36" s="12"/>
      <c r="E36" s="34"/>
      <c r="F36" s="25"/>
      <c r="G36" s="5">
        <v>2.15</v>
      </c>
      <c r="H36" s="23"/>
      <c r="I36" s="33"/>
      <c r="J36" s="12"/>
      <c r="K36" s="34"/>
      <c r="L36" s="25"/>
    </row>
    <row r="37" spans="2:12" ht="12.75">
      <c r="B37" s="59" t="s">
        <v>19</v>
      </c>
      <c r="C37" s="60"/>
      <c r="D37" s="60"/>
      <c r="E37" s="30">
        <f>SQRT(E35*E32)</f>
        <v>0</v>
      </c>
      <c r="F37" s="36" t="s">
        <v>7</v>
      </c>
      <c r="G37" s="5"/>
      <c r="H37" s="59" t="s">
        <v>19</v>
      </c>
      <c r="I37" s="60"/>
      <c r="J37" s="60"/>
      <c r="K37" s="30">
        <f>SQRT(K35*K32)</f>
        <v>0</v>
      </c>
      <c r="L37" s="36" t="s">
        <v>7</v>
      </c>
    </row>
    <row r="38" spans="2:12" ht="12.75">
      <c r="B38" s="28"/>
      <c r="C38" s="24"/>
      <c r="D38" s="24"/>
      <c r="E38" s="32"/>
      <c r="F38" s="25"/>
      <c r="G38" s="5">
        <v>2</v>
      </c>
      <c r="H38" s="28"/>
      <c r="I38" s="24"/>
      <c r="J38" s="24"/>
      <c r="K38" s="32"/>
      <c r="L38" s="25"/>
    </row>
    <row r="39" spans="2:12" ht="12.75">
      <c r="B39" s="56" t="s">
        <v>20</v>
      </c>
      <c r="C39" s="57"/>
      <c r="D39" s="58"/>
      <c r="E39" s="14">
        <f>SQRT(E32*E35)/E14</f>
        <v>0</v>
      </c>
      <c r="F39" s="25" t="s">
        <v>7</v>
      </c>
      <c r="G39" s="5"/>
      <c r="H39" s="56" t="s">
        <v>20</v>
      </c>
      <c r="I39" s="57"/>
      <c r="J39" s="58"/>
      <c r="K39" s="14">
        <f>SQRT(K32*K35)/E14</f>
        <v>0</v>
      </c>
      <c r="L39" s="25" t="s">
        <v>7</v>
      </c>
    </row>
    <row r="40" spans="2:12" ht="12.75">
      <c r="B40" s="23"/>
      <c r="C40" s="24"/>
      <c r="D40" s="24"/>
      <c r="E40" s="26"/>
      <c r="F40" s="25" t="s">
        <v>5</v>
      </c>
      <c r="G40" s="4"/>
      <c r="H40" s="23"/>
      <c r="I40" s="24"/>
      <c r="J40" s="24"/>
      <c r="K40" s="26"/>
      <c r="L40" s="25" t="s">
        <v>5</v>
      </c>
    </row>
    <row r="41" spans="2:12" ht="12.75">
      <c r="B41" s="56" t="s">
        <v>21</v>
      </c>
      <c r="C41" s="57"/>
      <c r="D41" s="58"/>
      <c r="E41" s="14">
        <f>IF('Drop-down Boxes'!$C$13=1,E34/2.15,IF('Drop-down Boxes'!$C$13=2,E43/4.3,E43/2.15))</f>
        <v>0</v>
      </c>
      <c r="F41" s="25" t="s">
        <v>7</v>
      </c>
      <c r="G41" s="4"/>
      <c r="H41" s="56" t="s">
        <v>21</v>
      </c>
      <c r="I41" s="57"/>
      <c r="J41" s="58"/>
      <c r="K41" s="14">
        <f>IF('Drop-down Boxes'!$C$13=1,K34/2.15,IF('Drop-down Boxes'!$C$13=2,K43/4.3,K43/2.15))</f>
        <v>0</v>
      </c>
      <c r="L41" s="25" t="s">
        <v>7</v>
      </c>
    </row>
    <row r="42" spans="2:12" ht="12.75">
      <c r="B42" s="23"/>
      <c r="C42" s="24"/>
      <c r="D42" s="24"/>
      <c r="E42" s="26"/>
      <c r="F42" s="25" t="s">
        <v>5</v>
      </c>
      <c r="G42" s="4"/>
      <c r="H42" s="23"/>
      <c r="I42" s="24"/>
      <c r="J42" s="24"/>
      <c r="K42" s="26"/>
      <c r="L42" s="25" t="s">
        <v>5</v>
      </c>
    </row>
    <row r="43" spans="2:12" ht="12.75">
      <c r="B43" s="61" t="s">
        <v>34</v>
      </c>
      <c r="C43" s="62"/>
      <c r="D43" s="63"/>
      <c r="E43" s="30">
        <f>E33/2</f>
        <v>0</v>
      </c>
      <c r="F43" s="37" t="s">
        <v>7</v>
      </c>
      <c r="G43" s="6">
        <v>5.49</v>
      </c>
      <c r="H43" s="61" t="s">
        <v>34</v>
      </c>
      <c r="I43" s="62"/>
      <c r="J43" s="63"/>
      <c r="K43" s="30">
        <f>K33/2</f>
        <v>0</v>
      </c>
      <c r="L43" s="37" t="s">
        <v>7</v>
      </c>
    </row>
    <row r="44" ht="12.75">
      <c r="G44" s="5">
        <v>2.15</v>
      </c>
    </row>
    <row r="45" ht="12.75">
      <c r="G45" s="5"/>
    </row>
    <row r="46" spans="2:12" ht="12.75">
      <c r="B46" s="19" t="s">
        <v>14</v>
      </c>
      <c r="C46" s="20"/>
      <c r="D46" s="21"/>
      <c r="E46" s="20"/>
      <c r="F46" s="22"/>
      <c r="G46" s="5">
        <v>2.15</v>
      </c>
      <c r="H46" s="19" t="s">
        <v>15</v>
      </c>
      <c r="I46" s="20"/>
      <c r="J46" s="21"/>
      <c r="K46" s="20"/>
      <c r="L46" s="22"/>
    </row>
    <row r="47" spans="2:12" ht="12.75">
      <c r="B47" s="23" t="s">
        <v>8</v>
      </c>
      <c r="C47" s="10"/>
      <c r="D47" s="24" t="s">
        <v>6</v>
      </c>
      <c r="E47" s="11">
        <f>C47*0.3048</f>
        <v>0</v>
      </c>
      <c r="F47" s="25" t="s">
        <v>7</v>
      </c>
      <c r="G47" s="5"/>
      <c r="H47" s="23" t="s">
        <v>8</v>
      </c>
      <c r="I47" s="10"/>
      <c r="J47" s="24" t="s">
        <v>6</v>
      </c>
      <c r="K47" s="11">
        <f>I47*0.3048</f>
        <v>0</v>
      </c>
      <c r="L47" s="25" t="s">
        <v>7</v>
      </c>
    </row>
    <row r="48" spans="2:12" ht="12.75">
      <c r="B48" s="23" t="s">
        <v>9</v>
      </c>
      <c r="C48" s="10"/>
      <c r="D48" s="24" t="s">
        <v>6</v>
      </c>
      <c r="E48" s="11">
        <f>C48*0.3048</f>
        <v>0</v>
      </c>
      <c r="F48" s="25" t="s">
        <v>7</v>
      </c>
      <c r="G48" s="5">
        <v>2</v>
      </c>
      <c r="H48" s="23" t="s">
        <v>9</v>
      </c>
      <c r="I48" s="10"/>
      <c r="J48" s="24" t="s">
        <v>6</v>
      </c>
      <c r="K48" s="11">
        <f>I48*0.3048</f>
        <v>0</v>
      </c>
      <c r="L48" s="25" t="s">
        <v>7</v>
      </c>
    </row>
    <row r="49" spans="2:12" ht="12.75">
      <c r="B49" s="39" t="s">
        <v>4</v>
      </c>
      <c r="C49" s="31"/>
      <c r="D49" s="38" t="s">
        <v>6</v>
      </c>
      <c r="E49" s="29">
        <f>C49*0.3048</f>
        <v>0</v>
      </c>
      <c r="F49" s="36" t="s">
        <v>7</v>
      </c>
      <c r="G49" s="2"/>
      <c r="H49" s="39" t="s">
        <v>4</v>
      </c>
      <c r="I49" s="31"/>
      <c r="J49" s="38" t="s">
        <v>6</v>
      </c>
      <c r="K49" s="29">
        <f>I49*0.3048</f>
        <v>0</v>
      </c>
      <c r="L49" s="36" t="s">
        <v>7</v>
      </c>
    </row>
    <row r="50" spans="2:12" ht="12.75">
      <c r="B50" s="23" t="s">
        <v>10</v>
      </c>
      <c r="C50" s="13"/>
      <c r="D50" s="12" t="s">
        <v>6</v>
      </c>
      <c r="E50" s="11">
        <f>C50*0.3048</f>
        <v>0</v>
      </c>
      <c r="F50" s="25" t="s">
        <v>7</v>
      </c>
      <c r="H50" s="23" t="s">
        <v>10</v>
      </c>
      <c r="I50" s="13"/>
      <c r="J50" s="12" t="s">
        <v>6</v>
      </c>
      <c r="K50" s="11">
        <f>I50*0.3048</f>
        <v>0</v>
      </c>
      <c r="L50" s="25" t="s">
        <v>7</v>
      </c>
    </row>
    <row r="51" spans="2:12" ht="12.75">
      <c r="B51" s="23"/>
      <c r="C51" s="33"/>
      <c r="D51" s="12"/>
      <c r="E51" s="34"/>
      <c r="F51" s="25"/>
      <c r="H51" s="23"/>
      <c r="I51" s="33"/>
      <c r="J51" s="12"/>
      <c r="K51" s="34"/>
      <c r="L51" s="25"/>
    </row>
    <row r="52" spans="2:12" ht="12.75">
      <c r="B52" s="59" t="s">
        <v>19</v>
      </c>
      <c r="C52" s="60"/>
      <c r="D52" s="60"/>
      <c r="E52" s="30">
        <f>SQRT(E50*E47)</f>
        <v>0</v>
      </c>
      <c r="F52" s="36" t="s">
        <v>7</v>
      </c>
      <c r="H52" s="59" t="s">
        <v>19</v>
      </c>
      <c r="I52" s="60"/>
      <c r="J52" s="60"/>
      <c r="K52" s="30">
        <f>SQRT(K50*K47)</f>
        <v>0</v>
      </c>
      <c r="L52" s="36" t="s">
        <v>7</v>
      </c>
    </row>
    <row r="53" spans="2:12" ht="12.75">
      <c r="B53" s="28"/>
      <c r="C53" s="24"/>
      <c r="D53" s="24"/>
      <c r="E53" s="32"/>
      <c r="F53" s="25"/>
      <c r="H53" s="28"/>
      <c r="I53" s="24"/>
      <c r="J53" s="24"/>
      <c r="K53" s="32"/>
      <c r="L53" s="25"/>
    </row>
    <row r="54" spans="2:12" ht="12.75">
      <c r="B54" s="56" t="s">
        <v>20</v>
      </c>
      <c r="C54" s="57"/>
      <c r="D54" s="58"/>
      <c r="E54" s="14">
        <f>SQRT(E47*E50)/E14</f>
        <v>0</v>
      </c>
      <c r="F54" s="25" t="s">
        <v>7</v>
      </c>
      <c r="H54" s="56" t="s">
        <v>20</v>
      </c>
      <c r="I54" s="57"/>
      <c r="J54" s="58"/>
      <c r="K54" s="14">
        <f>SQRT(K47*K50)/E14</f>
        <v>0</v>
      </c>
      <c r="L54" s="25" t="s">
        <v>7</v>
      </c>
    </row>
    <row r="55" spans="2:12" ht="12.75">
      <c r="B55" s="23"/>
      <c r="C55" s="24"/>
      <c r="D55" s="24"/>
      <c r="E55" s="26"/>
      <c r="F55" s="25" t="s">
        <v>5</v>
      </c>
      <c r="H55" s="23"/>
      <c r="I55" s="24"/>
      <c r="J55" s="24"/>
      <c r="K55" s="26"/>
      <c r="L55" s="25" t="s">
        <v>5</v>
      </c>
    </row>
    <row r="56" spans="2:12" ht="12.75">
      <c r="B56" s="56" t="s">
        <v>21</v>
      </c>
      <c r="C56" s="57"/>
      <c r="D56" s="58"/>
      <c r="E56" s="14">
        <f>IF('Drop-down Boxes'!$C$13=1,E49/2.15,IF('Drop-down Boxes'!$C$13=2,E58/4.3,E58/2.15))</f>
        <v>0</v>
      </c>
      <c r="F56" s="25" t="s">
        <v>7</v>
      </c>
      <c r="H56" s="56" t="s">
        <v>21</v>
      </c>
      <c r="I56" s="57"/>
      <c r="J56" s="58"/>
      <c r="K56" s="14">
        <f>IF('Drop-down Boxes'!$C$13=1,K49/2.15,IF('Drop-down Boxes'!$C$13=2,K58/4.3,K58/2.15))</f>
        <v>0</v>
      </c>
      <c r="L56" s="25" t="s">
        <v>7</v>
      </c>
    </row>
    <row r="57" spans="2:12" ht="12.75">
      <c r="B57" s="23"/>
      <c r="C57" s="24"/>
      <c r="D57" s="24"/>
      <c r="E57" s="26"/>
      <c r="F57" s="25" t="s">
        <v>5</v>
      </c>
      <c r="G57" s="1"/>
      <c r="H57" s="23"/>
      <c r="I57" s="24"/>
      <c r="J57" s="24"/>
      <c r="K57" s="26"/>
      <c r="L57" s="25" t="s">
        <v>5</v>
      </c>
    </row>
    <row r="58" spans="2:12" ht="12.75">
      <c r="B58" s="61" t="s">
        <v>34</v>
      </c>
      <c r="C58" s="62"/>
      <c r="D58" s="63"/>
      <c r="E58" s="30">
        <f>E48/2</f>
        <v>0</v>
      </c>
      <c r="F58" s="37" t="s">
        <v>7</v>
      </c>
      <c r="G58" s="1"/>
      <c r="H58" s="61" t="s">
        <v>34</v>
      </c>
      <c r="I58" s="62"/>
      <c r="J58" s="63"/>
      <c r="K58" s="30">
        <f>K48/2</f>
        <v>0</v>
      </c>
      <c r="L58" s="37" t="s">
        <v>7</v>
      </c>
    </row>
    <row r="60" ht="12.75">
      <c r="B60" t="s">
        <v>35</v>
      </c>
    </row>
    <row r="61" ht="12.75">
      <c r="B61" t="s">
        <v>36</v>
      </c>
    </row>
  </sheetData>
  <mergeCells count="24">
    <mergeCell ref="H52:J52"/>
    <mergeCell ref="H54:J54"/>
    <mergeCell ref="H56:J56"/>
    <mergeCell ref="H58:J58"/>
    <mergeCell ref="H37:J37"/>
    <mergeCell ref="H39:J39"/>
    <mergeCell ref="H41:J41"/>
    <mergeCell ref="H43:J43"/>
    <mergeCell ref="H22:J22"/>
    <mergeCell ref="H24:J24"/>
    <mergeCell ref="H26:J26"/>
    <mergeCell ref="H28:J28"/>
    <mergeCell ref="B52:D52"/>
    <mergeCell ref="B54:D54"/>
    <mergeCell ref="B56:D56"/>
    <mergeCell ref="B58:D58"/>
    <mergeCell ref="B37:D37"/>
    <mergeCell ref="B39:D39"/>
    <mergeCell ref="B41:D41"/>
    <mergeCell ref="B43:D43"/>
    <mergeCell ref="B24:D24"/>
    <mergeCell ref="B26:D26"/>
    <mergeCell ref="B22:D22"/>
    <mergeCell ref="B28:D28"/>
  </mergeCells>
  <dataValidations count="1">
    <dataValidation allowBlank="1" showInputMessage="1" showErrorMessage="1" prompt="The variables in red italics are used as inputs in AERMOD." sqref="C19"/>
  </dataValidations>
  <printOptions/>
  <pageMargins left="0.75" right="0.75" top="1" bottom="1" header="0.5" footer="0.5"/>
  <pageSetup fitToHeight="1" fitToWidth="1" horizontalDpi="600" verticalDpi="600" orientation="portrait" scale="8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5"/>
  <sheetViews>
    <sheetView workbookViewId="0" topLeftCell="A1">
      <selection activeCell="D14" sqref="D14"/>
    </sheetView>
  </sheetViews>
  <sheetFormatPr defaultColWidth="9.140625" defaultRowHeight="12.75"/>
  <cols>
    <col min="2" max="2" width="28.28125" style="0" bestFit="1" customWidth="1"/>
    <col min="3" max="3" width="10.28125" style="0" bestFit="1" customWidth="1"/>
    <col min="4" max="4" width="10.28125" style="0" customWidth="1"/>
  </cols>
  <sheetData>
    <row r="4" ht="13.5" thickBot="1">
      <c r="B4" s="1" t="s">
        <v>27</v>
      </c>
    </row>
    <row r="5" spans="2:4" ht="12.75">
      <c r="B5" s="43" t="s">
        <v>24</v>
      </c>
      <c r="C5" s="44" t="s">
        <v>25</v>
      </c>
      <c r="D5" s="45" t="s">
        <v>26</v>
      </c>
    </row>
    <row r="6" spans="2:4" ht="17.25" customHeight="1">
      <c r="B6" s="53" t="s">
        <v>28</v>
      </c>
      <c r="C6" s="47">
        <v>1</v>
      </c>
      <c r="D6" s="48">
        <f>IF(C6=1,4.3,2.15)</f>
        <v>4.3</v>
      </c>
    </row>
    <row r="7" spans="2:4" ht="18.75" customHeight="1" thickBot="1">
      <c r="B7" s="54" t="s">
        <v>29</v>
      </c>
      <c r="C7" s="55"/>
      <c r="D7" s="52"/>
    </row>
    <row r="11" ht="13.5" thickBot="1">
      <c r="B11" s="1" t="s">
        <v>30</v>
      </c>
    </row>
    <row r="12" spans="2:4" ht="12.75">
      <c r="B12" s="43" t="s">
        <v>24</v>
      </c>
      <c r="C12" s="44" t="s">
        <v>25</v>
      </c>
      <c r="D12" s="45" t="s">
        <v>26</v>
      </c>
    </row>
    <row r="13" spans="2:4" ht="24">
      <c r="B13" s="46" t="s">
        <v>32</v>
      </c>
      <c r="C13" s="47">
        <v>1</v>
      </c>
      <c r="D13" s="48">
        <f>IF(C13=2,4.3,2.15)</f>
        <v>2.15</v>
      </c>
    </row>
    <row r="14" spans="2:4" ht="24">
      <c r="B14" s="46" t="s">
        <v>31</v>
      </c>
      <c r="C14" s="47"/>
      <c r="D14" s="49"/>
    </row>
    <row r="15" spans="2:4" ht="23.25" customHeight="1" thickBot="1">
      <c r="B15" s="50" t="s">
        <v>33</v>
      </c>
      <c r="C15" s="51"/>
      <c r="D15" s="5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SJVUAPCD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Vernon McKnight</dc:creator>
  <cp:keywords/>
  <dc:description/>
  <cp:lastModifiedBy>Cheryl Lawler</cp:lastModifiedBy>
  <cp:lastPrinted>2007-08-14T21:00:11Z</cp:lastPrinted>
  <dcterms:created xsi:type="dcterms:W3CDTF">2001-03-27T21:34:17Z</dcterms:created>
  <dcterms:modified xsi:type="dcterms:W3CDTF">2009-07-09T22:18:57Z</dcterms:modified>
  <cp:category/>
  <cp:version/>
  <cp:contentType/>
  <cp:contentStatus/>
</cp:coreProperties>
</file>